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<sst xmlns="http://schemas.openxmlformats.org/spreadsheetml/2006/main" count="61" uniqueCount="48">
  <si>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Speed in Gears.</t>
  </si>
  <si>
    <t>1st Gear</t>
  </si>
  <si>
    <t>2nd Gear</t>
  </si>
  <si>
    <t>3rd Gear</t>
  </si>
  <si>
    <t>4th Gear</t>
  </si>
  <si>
    <t>5th Gear</t>
  </si>
  <si>
    <t>High range</t>
  </si>
  <si>
    <t>Low range</t>
  </si>
  <si>
    <t>Final drive</t>
  </si>
  <si>
    <t>Table shows speed/mph</t>
  </si>
  <si>
    <t>Engine revs/rpm</t>
  </si>
  <si>
    <t>1st</t>
  </si>
  <si>
    <t>2nd</t>
  </si>
  <si>
    <t>3rd</t>
  </si>
  <si>
    <t>4th</t>
  </si>
  <si>
    <t>5th</t>
  </si>
  <si>
    <t>Tyre circumf (inches)</t>
  </si>
  <si>
    <t>High Range Gears and Speeds</t>
  </si>
  <si>
    <t>LT230 T Box Ratios / Fitment</t>
  </si>
  <si>
    <t>R380 300 Tdi Disco / Def 94 to date</t>
  </si>
  <si>
    <t>R380 All V8 Disco Def 94 to Present</t>
  </si>
  <si>
    <t>None</t>
  </si>
  <si>
    <t xml:space="preserve"> </t>
  </si>
  <si>
    <t>ZHHP22 RR 92-03 Disco Def V8</t>
  </si>
  <si>
    <t>LT77 / 77S V8 Disco to 93 V8 90 / 110 92/93</t>
  </si>
  <si>
    <t>LT77 + 77S 2.5 &amp; 200TDi 84-93</t>
  </si>
  <si>
    <t>LT85 5 Speed</t>
  </si>
  <si>
    <t>LT95 4 Speed</t>
  </si>
  <si>
    <t>TYRE Size</t>
  </si>
  <si>
    <t>Rim Hieght</t>
  </si>
  <si>
    <t>Aspect</t>
  </si>
  <si>
    <t>CW&amp;P Options</t>
  </si>
  <si>
    <t>3.5 : 1</t>
  </si>
  <si>
    <t>4.1 0r 4.12: 1</t>
  </si>
  <si>
    <t>4.37 : 1</t>
  </si>
  <si>
    <t>4.75 : 1</t>
  </si>
  <si>
    <t>Ashcroft</t>
  </si>
  <si>
    <t>Ash / Kam</t>
  </si>
  <si>
    <t xml:space="preserve">3.75 or 3.8 :1 </t>
  </si>
  <si>
    <t>GearBox ratio vs Model</t>
  </si>
  <si>
    <t>Ashcroft  KAM</t>
  </si>
  <si>
    <t>KAM / Ash</t>
  </si>
  <si>
    <t>Overall Hieght -Inches</t>
  </si>
  <si>
    <t>Wheel Circumference Calculated into Inches</t>
  </si>
  <si>
    <t>Low Range Gears and Speeds</t>
  </si>
  <si>
    <t>Maxi RPM in Top Gear</t>
  </si>
  <si>
    <r>
      <t xml:space="preserve">Enter your data into all the boxes beneath the </t>
    </r>
    <r>
      <rPr>
        <b/>
        <sz val="12"/>
        <color indexed="10"/>
        <rFont val="Copperplate Gothic Light"/>
        <family val="2"/>
      </rPr>
      <t>RED</t>
    </r>
    <r>
      <rPr>
        <b/>
        <sz val="12"/>
        <rFont val="Copperplate Gothic Light"/>
        <family val="2"/>
      </rPr>
      <t xml:space="preserve"> headings (top and Bottom Left) with</t>
    </r>
    <r>
      <rPr>
        <b/>
        <sz val="12"/>
        <color indexed="62"/>
        <rFont val="Copperplate Gothic Light"/>
        <family val="2"/>
      </rPr>
      <t xml:space="preserve"> BLUE</t>
    </r>
    <r>
      <rPr>
        <b/>
        <sz val="12"/>
        <rFont val="Copperplate Gothic Light"/>
        <family val="2"/>
      </rPr>
      <t xml:space="preserve"> numbers showing</t>
    </r>
  </si>
  <si>
    <r>
      <t xml:space="preserve">Gearing Calculator - Change </t>
    </r>
    <r>
      <rPr>
        <b/>
        <i/>
        <sz val="22"/>
        <color indexed="18"/>
        <rFont val="Copperplate Gothic Light"/>
        <family val="2"/>
      </rPr>
      <t>BLUE</t>
    </r>
    <r>
      <rPr>
        <b/>
        <sz val="22"/>
        <rFont val="Copperplate Gothic Light"/>
        <family val="2"/>
      </rPr>
      <t xml:space="preserve"> Boxes to Run Program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</si>
</sst>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2">
    <font>
      <sz val="10"/>
      <name val="Arial"/>
      <family val="0"/>
    </font>
    <font>
      <b/>
      <sz val="12"/>
      <color indexed="10"/>
      <name val="Copperplate Gothic Light"/>
      <family val="2"/>
    </font>
    <font>
      <b/>
      <sz val="12"/>
      <name val="Copperplate Gothic Light"/>
      <family val="2"/>
    </font>
    <font>
      <sz val="11"/>
      <name val="Copperplate Gothic Light"/>
      <family val="2"/>
    </font>
    <font>
      <b/>
      <sz val="11"/>
      <name val="Copperplate Gothic Light"/>
      <family val="2"/>
    </font>
    <font>
      <sz val="11"/>
      <color indexed="8"/>
      <name val="Copperplate Gothic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Copperplate Gothic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opperplate Gothic Light"/>
      <family val="2"/>
    </font>
    <font>
      <b/>
      <sz val="12"/>
      <color indexed="62"/>
      <name val="Copperplate Gothic Light"/>
      <family val="2"/>
    </font>
    <font>
      <sz val="11"/>
      <color indexed="9"/>
      <name val="Copperplate Gothic Light"/>
      <family val="2"/>
    </font>
    <font>
      <b/>
      <sz val="22"/>
      <name val="Copperplate Gothic Light"/>
      <family val="2"/>
    </font>
    <font>
      <b/>
      <sz val="22"/>
      <name val="Arial"/>
      <family val="0"/>
    </font>
    <font>
      <b/>
      <i/>
      <sz val="22"/>
      <color indexed="18"/>
      <name val="Copperplate Gothic Light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4" borderId="0" xfId="53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/>
      <protection locked="0"/>
    </xf>
    <xf numFmtId="0" fontId="4" fillId="18" borderId="13" xfId="0" applyFont="1" applyFill="1" applyBorder="1" applyAlignment="1" applyProtection="1">
      <alignment horizontal="center" vertical="center"/>
      <protection locked="0"/>
    </xf>
    <xf numFmtId="0" fontId="4" fillId="18" borderId="14" xfId="0" applyFont="1" applyFill="1" applyBorder="1" applyAlignment="1" applyProtection="1">
      <alignment horizontal="center" vertical="center"/>
      <protection locked="0"/>
    </xf>
    <xf numFmtId="0" fontId="4" fillId="18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19" borderId="20" xfId="0" applyFont="1" applyFill="1" applyBorder="1" applyAlignment="1" applyProtection="1">
      <alignment horizontal="center" vertical="center"/>
      <protection hidden="1"/>
    </xf>
    <xf numFmtId="0" fontId="3" fillId="19" borderId="18" xfId="0" applyFont="1" applyFill="1" applyBorder="1" applyAlignment="1" applyProtection="1">
      <alignment horizontal="center" vertical="center"/>
      <protection hidden="1"/>
    </xf>
    <xf numFmtId="0" fontId="3" fillId="19" borderId="19" xfId="0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" fontId="3" fillId="0" borderId="26" xfId="0" applyNumberFormat="1" applyFont="1" applyBorder="1" applyAlignment="1" applyProtection="1">
      <alignment horizontal="center" vertical="center"/>
      <protection hidden="1"/>
    </xf>
    <xf numFmtId="1" fontId="3" fillId="0" borderId="27" xfId="0" applyNumberFormat="1" applyFont="1" applyBorder="1" applyAlignment="1" applyProtection="1">
      <alignment horizontal="center" vertical="center"/>
      <protection hidden="1"/>
    </xf>
    <xf numFmtId="1" fontId="3" fillId="0" borderId="28" xfId="0" applyNumberFormat="1" applyFont="1" applyBorder="1" applyAlignment="1" applyProtection="1">
      <alignment horizontal="center" vertical="center"/>
      <protection hidden="1"/>
    </xf>
    <xf numFmtId="1" fontId="3" fillId="0" borderId="29" xfId="0" applyNumberFormat="1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1" fontId="3" fillId="0" borderId="31" xfId="0" applyNumberFormat="1" applyFont="1" applyBorder="1" applyAlignment="1" applyProtection="1">
      <alignment horizontal="center" vertical="center"/>
      <protection hidden="1"/>
    </xf>
    <xf numFmtId="1" fontId="3" fillId="0" borderId="32" xfId="0" applyNumberFormat="1" applyFont="1" applyBorder="1" applyAlignment="1" applyProtection="1">
      <alignment horizontal="center" vertical="center"/>
      <protection hidden="1"/>
    </xf>
    <xf numFmtId="1" fontId="3" fillId="0" borderId="33" xfId="0" applyNumberFormat="1" applyFont="1" applyBorder="1" applyAlignment="1" applyProtection="1">
      <alignment horizontal="center" vertical="center"/>
      <protection hidden="1"/>
    </xf>
    <xf numFmtId="1" fontId="3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0" fontId="5" fillId="10" borderId="12" xfId="0" applyFont="1" applyFill="1" applyBorder="1" applyAlignment="1" applyProtection="1">
      <alignment horizontal="center" vertical="center" wrapText="1"/>
      <protection hidden="1"/>
    </xf>
    <xf numFmtId="0" fontId="5" fillId="10" borderId="35" xfId="0" applyFont="1" applyFill="1" applyBorder="1" applyAlignment="1" applyProtection="1">
      <alignment horizontal="center" vertical="center" wrapText="1"/>
      <protection hidden="1"/>
    </xf>
    <xf numFmtId="0" fontId="5" fillId="10" borderId="15" xfId="0" applyFont="1" applyFill="1" applyBorder="1" applyAlignment="1" applyProtection="1">
      <alignment horizontal="center" vertical="center" wrapText="1"/>
      <protection hidden="1"/>
    </xf>
    <xf numFmtId="0" fontId="5" fillId="10" borderId="11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41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4" borderId="40" xfId="0" applyFont="1" applyFill="1" applyBorder="1" applyAlignment="1" applyProtection="1">
      <alignment horizontal="center" vertical="center"/>
      <protection locked="0"/>
    </xf>
    <xf numFmtId="0" fontId="26" fillId="4" borderId="43" xfId="0" applyFont="1" applyFill="1" applyBorder="1" applyAlignment="1" applyProtection="1">
      <alignment horizontal="center" vertical="center"/>
      <protection locked="0"/>
    </xf>
    <xf numFmtId="0" fontId="26" fillId="4" borderId="41" xfId="0" applyFont="1" applyFill="1" applyBorder="1" applyAlignment="1" applyProtection="1">
      <alignment horizontal="center" vertical="center"/>
      <protection locked="0"/>
    </xf>
    <xf numFmtId="0" fontId="26" fillId="4" borderId="4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8" fillId="4" borderId="0" xfId="53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19" borderId="17" xfId="0" applyFont="1" applyFill="1" applyBorder="1" applyAlignment="1" applyProtection="1">
      <alignment horizontal="center" vertical="center"/>
      <protection hidden="1"/>
    </xf>
    <xf numFmtId="0" fontId="4" fillId="18" borderId="45" xfId="0" applyFont="1" applyFill="1" applyBorder="1" applyAlignment="1" applyProtection="1">
      <alignment horizontal="center" vertical="center"/>
      <protection locked="0"/>
    </xf>
    <xf numFmtId="0" fontId="4" fillId="18" borderId="14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3</xdr:col>
      <xdr:colOff>390525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35433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K6" sqref="K6:L6"/>
    </sheetView>
  </sheetViews>
  <sheetFormatPr defaultColWidth="9.140625" defaultRowHeight="12.75"/>
  <cols>
    <col min="1" max="1" width="14.28125" style="2" customWidth="1"/>
    <col min="2" max="2" width="31.28125" style="2" customWidth="1"/>
    <col min="3" max="12" width="17.00390625" style="2" customWidth="1"/>
    <col min="13" max="13" width="85.140625" style="3" customWidth="1"/>
    <col min="14" max="30" width="9.140625" style="63" customWidth="1"/>
    <col min="31" max="16384" width="9.140625" style="2" customWidth="1"/>
  </cols>
  <sheetData>
    <row r="1" spans="1:26" ht="137.25" customHeight="1">
      <c r="A1" s="1"/>
      <c r="C1" s="3"/>
      <c r="D1" s="65" t="s">
        <v>47</v>
      </c>
      <c r="E1" s="66"/>
      <c r="F1" s="66"/>
      <c r="G1" s="66"/>
      <c r="H1" s="66"/>
      <c r="I1" s="66"/>
      <c r="J1" s="66"/>
      <c r="K1" s="66"/>
      <c r="L1" s="66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customHeight="1">
      <c r="A2" s="3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 thickBot="1">
      <c r="A3" s="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8.75" customHeight="1" thickBot="1">
      <c r="A4" s="3"/>
      <c r="B4" s="4" t="s">
        <v>0</v>
      </c>
      <c r="C4" s="67" t="s">
        <v>46</v>
      </c>
      <c r="D4" s="68"/>
      <c r="E4" s="68"/>
      <c r="F4" s="68"/>
      <c r="G4" s="68"/>
      <c r="H4" s="68"/>
      <c r="I4" s="68"/>
      <c r="J4" s="68"/>
      <c r="K4" s="68"/>
      <c r="L4" s="69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8.75" customHeight="1">
      <c r="A5" s="3"/>
      <c r="B5" s="5" t="s">
        <v>45</v>
      </c>
      <c r="C5" s="6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6" t="s">
        <v>6</v>
      </c>
      <c r="I5" s="8" t="s">
        <v>7</v>
      </c>
      <c r="J5" s="9" t="s">
        <v>8</v>
      </c>
      <c r="K5" s="78" t="s">
        <v>16</v>
      </c>
      <c r="L5" s="79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8.75" customHeight="1" thickBot="1">
      <c r="A6" s="3"/>
      <c r="B6" s="62">
        <v>0</v>
      </c>
      <c r="C6" s="53">
        <v>3.65</v>
      </c>
      <c r="D6" s="54">
        <v>2.18</v>
      </c>
      <c r="E6" s="54">
        <v>1.435</v>
      </c>
      <c r="F6" s="54">
        <v>1</v>
      </c>
      <c r="G6" s="55">
        <v>0.8</v>
      </c>
      <c r="H6" s="56">
        <v>1.003</v>
      </c>
      <c r="I6" s="57">
        <v>3.321</v>
      </c>
      <c r="J6" s="58">
        <v>4.75</v>
      </c>
      <c r="K6" s="90">
        <f>+H27</f>
        <v>99.43017063861555</v>
      </c>
      <c r="L6" s="91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4.5" customHeight="1" thickBot="1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8.75" customHeight="1" thickBot="1">
      <c r="A8" s="3"/>
      <c r="B8" s="13" t="s">
        <v>9</v>
      </c>
      <c r="C8" s="74" t="s">
        <v>17</v>
      </c>
      <c r="D8" s="75"/>
      <c r="E8" s="75"/>
      <c r="F8" s="75"/>
      <c r="G8" s="76"/>
      <c r="H8" s="77" t="s">
        <v>44</v>
      </c>
      <c r="I8" s="75"/>
      <c r="J8" s="75"/>
      <c r="K8" s="75"/>
      <c r="L8" s="76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8.75" customHeight="1" thickBot="1">
      <c r="A9" s="3"/>
      <c r="B9" s="13" t="s">
        <v>10</v>
      </c>
      <c r="C9" s="14" t="s">
        <v>11</v>
      </c>
      <c r="D9" s="15" t="s">
        <v>12</v>
      </c>
      <c r="E9" s="15" t="s">
        <v>13</v>
      </c>
      <c r="F9" s="15" t="s">
        <v>14</v>
      </c>
      <c r="G9" s="16" t="s">
        <v>15</v>
      </c>
      <c r="H9" s="17" t="s">
        <v>11</v>
      </c>
      <c r="I9" s="18" t="s">
        <v>12</v>
      </c>
      <c r="J9" s="18" t="s">
        <v>13</v>
      </c>
      <c r="K9" s="18" t="s">
        <v>14</v>
      </c>
      <c r="L9" s="19" t="s">
        <v>15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8.75" customHeight="1">
      <c r="A10" s="3"/>
      <c r="B10" s="20">
        <v>1000</v>
      </c>
      <c r="C10" s="21">
        <f aca="true" t="shared" si="0" ref="C10:C16">B10*$K$6/($C$6*$H$6*$J$6*1056)</f>
        <v>5.4146059907829525</v>
      </c>
      <c r="D10" s="22">
        <f aca="true" t="shared" si="1" ref="D10:D16">B10*$K$6/($D$6*$H$6*$J$6*1056)</f>
        <v>9.065739388237512</v>
      </c>
      <c r="E10" s="22">
        <f aca="true" t="shared" si="2" ref="E10:E16">B10*$K$6/($E$6*$H$6*$J$6*1056)</f>
        <v>13.772342764012388</v>
      </c>
      <c r="F10" s="22">
        <f aca="true" t="shared" si="3" ref="F10:F16">B10*$K$6/($F$6*$H$6*$J$6*1056)</f>
        <v>19.76331186635778</v>
      </c>
      <c r="G10" s="23">
        <f aca="true" t="shared" si="4" ref="G10:G16">B10*$K$6/($G$6*$H$6*$J$6*1056)</f>
        <v>24.70413983294722</v>
      </c>
      <c r="H10" s="24">
        <f aca="true" t="shared" si="5" ref="H10:H16">B10*$K$6/($C$6*$I$6*$J$6*1056)</f>
        <v>1.6353055732476065</v>
      </c>
      <c r="I10" s="22">
        <f aca="true" t="shared" si="6" ref="I10:I16">B10*$K$6/($D$6*$I$6*$J$6*1056)</f>
        <v>2.7380116249329194</v>
      </c>
      <c r="J10" s="22">
        <f aca="true" t="shared" si="7" ref="J10:J16">B10*$K$6/($E$6*$I$6*$J$6*1056)</f>
        <v>4.159488043452099</v>
      </c>
      <c r="K10" s="22">
        <f aca="true" t="shared" si="8" ref="K10:K16">B10*$K$6/($F$6*$I$6*$J$6*1056)</f>
        <v>5.968865342353763</v>
      </c>
      <c r="L10" s="23">
        <f aca="true" t="shared" si="9" ref="L10:L16">B10*$K$6/($G$6*$I$6*$J$6*1056)</f>
        <v>7.461081677942204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8.75" customHeight="1">
      <c r="A11" s="3"/>
      <c r="B11" s="25">
        <v>2000</v>
      </c>
      <c r="C11" s="26">
        <f t="shared" si="0"/>
        <v>10.829211981565905</v>
      </c>
      <c r="D11" s="27">
        <f t="shared" si="1"/>
        <v>18.131478776475024</v>
      </c>
      <c r="E11" s="27">
        <f t="shared" si="2"/>
        <v>27.544685528024775</v>
      </c>
      <c r="F11" s="27">
        <f t="shared" si="3"/>
        <v>39.52662373271556</v>
      </c>
      <c r="G11" s="28">
        <f t="shared" si="4"/>
        <v>49.40827966589444</v>
      </c>
      <c r="H11" s="29">
        <f t="shared" si="5"/>
        <v>3.270611146495213</v>
      </c>
      <c r="I11" s="27">
        <f t="shared" si="6"/>
        <v>5.476023249865839</v>
      </c>
      <c r="J11" s="27">
        <f t="shared" si="7"/>
        <v>8.318976086904199</v>
      </c>
      <c r="K11" s="27">
        <f t="shared" si="8"/>
        <v>11.937730684707526</v>
      </c>
      <c r="L11" s="28">
        <f t="shared" si="9"/>
        <v>14.922163355884408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8.75" customHeight="1">
      <c r="A12" s="3"/>
      <c r="B12" s="25">
        <v>3000</v>
      </c>
      <c r="C12" s="26">
        <f t="shared" si="0"/>
        <v>16.243817972348857</v>
      </c>
      <c r="D12" s="27">
        <f t="shared" si="1"/>
        <v>27.197218164712538</v>
      </c>
      <c r="E12" s="27">
        <f t="shared" si="2"/>
        <v>41.317028292037165</v>
      </c>
      <c r="F12" s="27">
        <f t="shared" si="3"/>
        <v>59.28993559907333</v>
      </c>
      <c r="G12" s="28">
        <f t="shared" si="4"/>
        <v>74.11241949884166</v>
      </c>
      <c r="H12" s="29">
        <f t="shared" si="5"/>
        <v>4.9059167197428195</v>
      </c>
      <c r="I12" s="27">
        <f t="shared" si="6"/>
        <v>8.214034874798758</v>
      </c>
      <c r="J12" s="27">
        <f t="shared" si="7"/>
        <v>12.478464130356299</v>
      </c>
      <c r="K12" s="27">
        <f t="shared" si="8"/>
        <v>17.90659602706129</v>
      </c>
      <c r="L12" s="28">
        <f t="shared" si="9"/>
        <v>22.38324503382661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8.75" customHeight="1">
      <c r="A13" s="3"/>
      <c r="B13" s="25">
        <v>4000</v>
      </c>
      <c r="C13" s="26">
        <f t="shared" si="0"/>
        <v>21.65842396313181</v>
      </c>
      <c r="D13" s="27">
        <f t="shared" si="1"/>
        <v>36.26295755295005</v>
      </c>
      <c r="E13" s="27">
        <f t="shared" si="2"/>
        <v>55.08937105604955</v>
      </c>
      <c r="F13" s="27">
        <f t="shared" si="3"/>
        <v>79.05324746543111</v>
      </c>
      <c r="G13" s="28">
        <f t="shared" si="4"/>
        <v>98.81655933178888</v>
      </c>
      <c r="H13" s="29">
        <f t="shared" si="5"/>
        <v>6.541222292990426</v>
      </c>
      <c r="I13" s="27">
        <f t="shared" si="6"/>
        <v>10.952046499731678</v>
      </c>
      <c r="J13" s="27">
        <f t="shared" si="7"/>
        <v>16.637952173808397</v>
      </c>
      <c r="K13" s="27">
        <f t="shared" si="8"/>
        <v>23.875461369415053</v>
      </c>
      <c r="L13" s="28">
        <f t="shared" si="9"/>
        <v>29.844326711768815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8.75" customHeight="1">
      <c r="A14" s="3"/>
      <c r="B14" s="25">
        <v>5000</v>
      </c>
      <c r="C14" s="26">
        <f t="shared" si="0"/>
        <v>27.07302995391476</v>
      </c>
      <c r="D14" s="27">
        <f t="shared" si="1"/>
        <v>45.32869694118756</v>
      </c>
      <c r="E14" s="27">
        <f t="shared" si="2"/>
        <v>68.86171382006194</v>
      </c>
      <c r="F14" s="27">
        <f t="shared" si="3"/>
        <v>98.81655933178887</v>
      </c>
      <c r="G14" s="28">
        <f t="shared" si="4"/>
        <v>123.52069916473609</v>
      </c>
      <c r="H14" s="29">
        <f t="shared" si="5"/>
        <v>8.17652786623803</v>
      </c>
      <c r="I14" s="27">
        <f t="shared" si="6"/>
        <v>13.690058124664594</v>
      </c>
      <c r="J14" s="27">
        <f t="shared" si="7"/>
        <v>20.797440217260498</v>
      </c>
      <c r="K14" s="27">
        <f t="shared" si="8"/>
        <v>29.84432671176881</v>
      </c>
      <c r="L14" s="28">
        <f t="shared" si="9"/>
        <v>37.30540838971101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8.75" customHeight="1">
      <c r="A15" s="3"/>
      <c r="B15" s="25">
        <v>6000</v>
      </c>
      <c r="C15" s="26">
        <f t="shared" si="0"/>
        <v>32.487635944697715</v>
      </c>
      <c r="D15" s="27">
        <f t="shared" si="1"/>
        <v>54.394436329425076</v>
      </c>
      <c r="E15" s="27">
        <f t="shared" si="2"/>
        <v>82.63405658407433</v>
      </c>
      <c r="F15" s="27">
        <f t="shared" si="3"/>
        <v>118.57987119814666</v>
      </c>
      <c r="G15" s="28">
        <f t="shared" si="4"/>
        <v>148.22483899768332</v>
      </c>
      <c r="H15" s="29">
        <f t="shared" si="5"/>
        <v>9.811833439485639</v>
      </c>
      <c r="I15" s="27">
        <f t="shared" si="6"/>
        <v>16.428069749597515</v>
      </c>
      <c r="J15" s="27">
        <f t="shared" si="7"/>
        <v>24.956928260712598</v>
      </c>
      <c r="K15" s="27">
        <f t="shared" si="8"/>
        <v>35.81319205412258</v>
      </c>
      <c r="L15" s="28">
        <f t="shared" si="9"/>
        <v>44.76649006765322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8.75" customHeight="1">
      <c r="A16" s="3"/>
      <c r="B16" s="25">
        <v>7000</v>
      </c>
      <c r="C16" s="26">
        <f t="shared" si="0"/>
        <v>37.90224193548067</v>
      </c>
      <c r="D16" s="27">
        <f t="shared" si="1"/>
        <v>63.46017571766258</v>
      </c>
      <c r="E16" s="27">
        <f t="shared" si="2"/>
        <v>96.40639934808671</v>
      </c>
      <c r="F16" s="27">
        <f t="shared" si="3"/>
        <v>138.34318306450442</v>
      </c>
      <c r="G16" s="28">
        <f t="shared" si="4"/>
        <v>172.9289788306305</v>
      </c>
      <c r="H16" s="29">
        <f t="shared" si="5"/>
        <v>11.447139012733244</v>
      </c>
      <c r="I16" s="27">
        <f t="shared" si="6"/>
        <v>19.16608137453043</v>
      </c>
      <c r="J16" s="27">
        <f t="shared" si="7"/>
        <v>29.116416304164694</v>
      </c>
      <c r="K16" s="27">
        <f t="shared" si="8"/>
        <v>41.78205739647634</v>
      </c>
      <c r="L16" s="28">
        <f t="shared" si="9"/>
        <v>52.22757174559542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8.75" customHeight="1" thickBot="1">
      <c r="A17" s="3"/>
      <c r="B17" s="30">
        <f>+B6</f>
        <v>0</v>
      </c>
      <c r="C17" s="31">
        <f>$B$6*$K$6/(C6*$H$6*$J$6*1056)</f>
        <v>0</v>
      </c>
      <c r="D17" s="32">
        <f>$B$6*$K$6/(D6*$H$6*$J$6*1056)</f>
        <v>0</v>
      </c>
      <c r="E17" s="32">
        <f>$B$6*$K$6/(E6*$H$6*$J$6*1056)</f>
        <v>0</v>
      </c>
      <c r="F17" s="32">
        <f>$B$6*$K$6/(F6*$H$6*$J$6*1056)</f>
        <v>0</v>
      </c>
      <c r="G17" s="33">
        <f>$B$6*$K$6/(G6*$H$6*$J$6*1056)</f>
        <v>0</v>
      </c>
      <c r="H17" s="34">
        <f>$B$6*$K$6/(C6*$I$6*$J$6*1056)</f>
        <v>0</v>
      </c>
      <c r="I17" s="32">
        <f>$B$6*$K$6/(D6*$I$6*$J$6*1056)</f>
        <v>0</v>
      </c>
      <c r="J17" s="32">
        <f>$B$6*$K$6/(E6*$I$6*$J$6*1056)</f>
        <v>0</v>
      </c>
      <c r="K17" s="32">
        <f>$B$6*$K$6/(F6*$I$6*$J$6*1056)</f>
        <v>0</v>
      </c>
      <c r="L17" s="33">
        <f>$B$6*$K$6/(G6*$I$6*$J$6*1056)</f>
        <v>0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3.75" customHeight="1" thickBot="1">
      <c r="A18" s="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64.5" customHeight="1">
      <c r="A19" s="3"/>
      <c r="B19" s="36" t="s">
        <v>18</v>
      </c>
      <c r="C19" s="37" t="s">
        <v>31</v>
      </c>
      <c r="D19" s="38" t="s">
        <v>40</v>
      </c>
      <c r="E19" s="39" t="s">
        <v>39</v>
      </c>
      <c r="F19" s="40" t="s">
        <v>25</v>
      </c>
      <c r="G19" s="41" t="s">
        <v>24</v>
      </c>
      <c r="H19" s="41" t="s">
        <v>26</v>
      </c>
      <c r="I19" s="41" t="s">
        <v>27</v>
      </c>
      <c r="J19" s="41" t="s">
        <v>19</v>
      </c>
      <c r="K19" s="42" t="s">
        <v>20</v>
      </c>
      <c r="L19" s="41" t="s">
        <v>23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8.75" customHeight="1">
      <c r="A20" s="3"/>
      <c r="B20" s="43">
        <v>1.003</v>
      </c>
      <c r="C20" s="44" t="s">
        <v>32</v>
      </c>
      <c r="D20" s="45" t="s">
        <v>36</v>
      </c>
      <c r="E20" s="46" t="s">
        <v>11</v>
      </c>
      <c r="F20" s="43">
        <v>3.59</v>
      </c>
      <c r="G20" s="43">
        <v>3.32</v>
      </c>
      <c r="H20" s="43">
        <v>3.65</v>
      </c>
      <c r="I20" s="43">
        <v>4.07</v>
      </c>
      <c r="J20" s="43">
        <v>3.39</v>
      </c>
      <c r="K20" s="47">
        <v>3.32</v>
      </c>
      <c r="L20" s="25">
        <v>2.48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8.75" customHeight="1">
      <c r="A21" s="3"/>
      <c r="B21" s="43">
        <v>1.119</v>
      </c>
      <c r="C21" s="44" t="s">
        <v>38</v>
      </c>
      <c r="D21" s="45" t="s">
        <v>37</v>
      </c>
      <c r="E21" s="43" t="s">
        <v>12</v>
      </c>
      <c r="F21" s="43">
        <v>2.3</v>
      </c>
      <c r="G21" s="43">
        <v>2.13</v>
      </c>
      <c r="H21" s="43">
        <v>2.18</v>
      </c>
      <c r="I21" s="43">
        <v>2.45</v>
      </c>
      <c r="J21" s="43">
        <v>2.13</v>
      </c>
      <c r="K21" s="47">
        <v>2.13</v>
      </c>
      <c r="L21" s="25">
        <v>1.48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8.75" customHeight="1">
      <c r="A22" s="3"/>
      <c r="B22" s="43">
        <v>1.22</v>
      </c>
      <c r="C22" s="44" t="s">
        <v>33</v>
      </c>
      <c r="D22" s="45" t="s">
        <v>41</v>
      </c>
      <c r="E22" s="43" t="s">
        <v>13</v>
      </c>
      <c r="F22" s="43">
        <v>1.507</v>
      </c>
      <c r="G22" s="43">
        <v>1.4</v>
      </c>
      <c r="H22" s="43">
        <v>1.436</v>
      </c>
      <c r="I22" s="43">
        <v>1.51</v>
      </c>
      <c r="J22" s="43">
        <v>1.3</v>
      </c>
      <c r="K22" s="47">
        <v>1.39</v>
      </c>
      <c r="L22" s="25">
        <v>1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8.75" customHeight="1">
      <c r="A23" s="3"/>
      <c r="B23" s="43">
        <v>1.41</v>
      </c>
      <c r="C23" s="44" t="s">
        <v>34</v>
      </c>
      <c r="D23" s="45" t="s">
        <v>36</v>
      </c>
      <c r="E23" s="43" t="s">
        <v>14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7">
        <v>1</v>
      </c>
      <c r="L23" s="25">
        <v>0.728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8.75" customHeight="1" thickBot="1">
      <c r="A24" s="3"/>
      <c r="B24" s="48">
        <v>1.667</v>
      </c>
      <c r="C24" s="49" t="s">
        <v>35</v>
      </c>
      <c r="D24" s="50" t="s">
        <v>37</v>
      </c>
      <c r="E24" s="48" t="s">
        <v>15</v>
      </c>
      <c r="F24" s="48">
        <v>0.83</v>
      </c>
      <c r="G24" s="48">
        <v>0.77</v>
      </c>
      <c r="H24" s="48">
        <v>0.8</v>
      </c>
      <c r="I24" s="48" t="s">
        <v>21</v>
      </c>
      <c r="J24" s="48">
        <v>0.77</v>
      </c>
      <c r="K24" s="51">
        <v>0.73</v>
      </c>
      <c r="L24" s="52" t="s">
        <v>21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3" customHeight="1" thickBot="1">
      <c r="A25" s="3"/>
      <c r="B25" s="10" t="s">
        <v>22</v>
      </c>
      <c r="C25" s="10"/>
      <c r="D25" s="10"/>
      <c r="E25" s="10"/>
      <c r="F25" s="10"/>
      <c r="G25" s="10"/>
      <c r="H25" s="73"/>
      <c r="I25" s="73"/>
      <c r="J25" s="73"/>
      <c r="K25" s="10"/>
      <c r="L25" s="10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8.75" customHeight="1">
      <c r="A26" s="3"/>
      <c r="B26" s="6" t="s">
        <v>28</v>
      </c>
      <c r="C26" s="7" t="s">
        <v>30</v>
      </c>
      <c r="D26" s="8" t="s">
        <v>29</v>
      </c>
      <c r="E26" s="11"/>
      <c r="F26" s="82" t="s">
        <v>42</v>
      </c>
      <c r="G26" s="83"/>
      <c r="H26" s="84" t="s">
        <v>43</v>
      </c>
      <c r="I26" s="85"/>
      <c r="J26" s="85"/>
      <c r="K26" s="85"/>
      <c r="L26" s="86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8.75" customHeight="1" thickBot="1">
      <c r="A27" s="3"/>
      <c r="B27" s="59">
        <v>265</v>
      </c>
      <c r="C27" s="60">
        <v>75</v>
      </c>
      <c r="D27" s="61">
        <v>16</v>
      </c>
      <c r="E27" s="12"/>
      <c r="F27" s="80">
        <f>((((B27/100)*C27)*2)/25.4)+D27</f>
        <v>31.6496062992126</v>
      </c>
      <c r="G27" s="81"/>
      <c r="H27" s="87">
        <f>F27*PI()</f>
        <v>99.43017063861555</v>
      </c>
      <c r="I27" s="88"/>
      <c r="J27" s="88"/>
      <c r="K27" s="88"/>
      <c r="L27" s="89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1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4:30" s="3" customFormat="1" ht="14.2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4:30" s="3" customFormat="1" ht="14.2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4:30" s="3" customFormat="1" ht="14.2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4:30" s="3" customFormat="1" ht="14.2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4:30" s="3" customFormat="1" ht="14.2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4:30" s="3" customFormat="1" ht="14.2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4:30" s="3" customFormat="1" ht="14.2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4:30" s="3" customFormat="1" ht="14.2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4:30" s="3" customFormat="1" ht="14.2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4:30" s="3" customFormat="1" ht="14.2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ht="273.75" customHeight="1"/>
  </sheetData>
  <sheetProtection password="C7EC" sheet="1" objects="1" scenarios="1"/>
  <mergeCells count="12">
    <mergeCell ref="F27:G27"/>
    <mergeCell ref="F26:G26"/>
    <mergeCell ref="H26:L26"/>
    <mergeCell ref="H27:L27"/>
    <mergeCell ref="D1:L1"/>
    <mergeCell ref="C4:L4"/>
    <mergeCell ref="B2:L3"/>
    <mergeCell ref="H25:J25"/>
    <mergeCell ref="K6:L6"/>
    <mergeCell ref="C8:G8"/>
    <mergeCell ref="H8:L8"/>
    <mergeCell ref="K5:L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Barker</dc:creator>
  <cp:keywords/>
  <dc:description/>
  <cp:lastModifiedBy>Nigel</cp:lastModifiedBy>
  <cp:lastPrinted>2009-11-25T17:01:11Z</cp:lastPrinted>
  <dcterms:created xsi:type="dcterms:W3CDTF">2005-11-21T21:48:52Z</dcterms:created>
  <dcterms:modified xsi:type="dcterms:W3CDTF">2016-01-06T09:40:18Z</dcterms:modified>
  <cp:category/>
  <cp:version/>
  <cp:contentType/>
  <cp:contentStatus/>
</cp:coreProperties>
</file>